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D98884AB-1009-7A40-A0E8-8D7B15DE9669}"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J25" i="13" l="1"/>
  <c r="H25" i="13" s="1"/>
  <c r="H9" i="13" l="1"/>
  <c r="M32" i="13"/>
  <c r="H32" i="13" s="1"/>
  <c r="J31" i="13"/>
  <c r="H31" i="13" s="1"/>
  <c r="H21" i="13"/>
  <c r="H24" i="13"/>
  <c r="J22" i="13"/>
  <c r="H22" i="13" s="1"/>
  <c r="J9" i="13"/>
  <c r="J8" i="13"/>
  <c r="H8" i="13" s="1"/>
  <c r="F102" i="20"/>
  <c r="H103" i="20"/>
  <c r="F103" i="20"/>
  <c r="F35" i="20"/>
  <c r="F37" i="20" s="1"/>
  <c r="F18" i="20"/>
  <c r="F31" i="20" l="1"/>
  <c r="J18" i="13"/>
  <c r="H18" i="13" s="1"/>
  <c r="F104" i="20"/>
  <c r="F105" i="20" s="1"/>
  <c r="O33" i="13" s="1"/>
  <c r="H33" i="13" s="1"/>
  <c r="F38" i="20"/>
  <c r="F39" i="20" s="1"/>
  <c r="F27" i="20"/>
  <c r="F28" i="20" s="1"/>
  <c r="E13" i="12"/>
  <c r="E32" i="12"/>
  <c r="E31" i="12"/>
  <c r="H27" i="13"/>
  <c r="H26" i="13"/>
  <c r="E25" i="12" s="1"/>
  <c r="E23" i="12"/>
  <c r="H23" i="13"/>
  <c r="E22" i="12" s="1"/>
  <c r="H20" i="13"/>
  <c r="F129" i="20"/>
  <c r="M10" i="13" s="1"/>
  <c r="H10" i="13" s="1"/>
  <c r="E12" i="12"/>
  <c r="F41" i="20" l="1"/>
  <c r="J19" i="13" s="1"/>
  <c r="H19" i="13" s="1"/>
  <c r="E20" i="12" s="1"/>
  <c r="E30" i="12"/>
  <c r="E16" i="12"/>
  <c r="E21" i="12"/>
  <c r="H28" i="13" l="1"/>
  <c r="E14" i="12"/>
  <c r="E24" i="12" l="1"/>
  <c r="E19" i="12"/>
</calcChain>
</file>

<file path=xl/sharedStrings.xml><?xml version="1.0" encoding="utf-8"?>
<sst xmlns="http://schemas.openxmlformats.org/spreadsheetml/2006/main" count="258" uniqueCount="169">
  <si>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</si>
  <si>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</si>
  <si>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</si>
  <si>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</si>
  <si>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</si>
  <si>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</si>
  <si>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</si>
  <si>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</si>
  <si>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</si>
  <si>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</si>
  <si>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</si>
  <si>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</si>
  <si>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</si>
  <si>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</si>
  <si>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</si>
  <si>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</si>
  <si>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</si>
  <si>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</si>
  <si>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</si>
  <si>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</si>
  <si>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</si>
  <si>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</si>
  <si>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</si>
  <si>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</si>
  <si>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</si>
  <si>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</si>
  <si>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</si>
  <si>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</si>
  <si>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</si>
  <si>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</si>
  <si>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</si>
  <si>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</si>
  <si>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</si>
  <si>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</si>
  <si>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</si>
  <si>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</si>
  <si>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</si>
  <si>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</si>
  <si>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</si>
  <si>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</si>
  <si>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</si>
  <si>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</si>
  <si>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</si>
  <si>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</si>
  <si>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</si>
  <si>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</si>
  <si>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</si>
  <si>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</si>
  <si>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</si>
  <si>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</si>
  <si>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</si>
  <si>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</si>
  <si>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</si>
  <si>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</si>
  <si>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</si>
  <si>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</si>
  <si>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</si>
  <si>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</si>
  <si>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</si>
  <si>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</si>
  <si>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</si>
  <si>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</si>
  <si>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</si>
  <si>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</si>
  <si>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</si>
  <si>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</si>
  <si>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</si>
  <si>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</si>
  <si>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</si>
  <si>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</si>
  <si>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</si>
  <si>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</si>
  <si>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</si>
  <si>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</si>
  <si>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</si>
  <si>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</si>
  <si>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</si>
  <si>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</si>
  <si>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</si>
  <si>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</si>
  <si>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</si>
  <si>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</si>
  <si>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</si>
  <si>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</si>
  <si>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</si>
  <si>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</si>
  <si>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</si>
  <si>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</si>
  <si>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</si>
  <si>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</si>
  <si>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</si>
  <si>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</si>
  <si>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</si>
  <si>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</si>
  <si>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</si>
  <si>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</si>
  <si>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</si>
  <si>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</si>
  <si>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</si>
  <si>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</si>
  <si>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</si>
  <si>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</si>
  <si>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</si>
  <si>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</si>
  <si>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</si>
  <si>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</si>
  <si>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</si>
  <si>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</si>
  <si>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</si>
  <si>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</si>
  <si>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</si>
  <si>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</si>
  <si>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</si>
  <si>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</si>
  <si>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</si>
  <si>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</si>
  <si>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</si>
  <si>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</si>
  <si>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</si>
  <si>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</si>
  <si>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</si>
  <si>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</si>
  <si>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</si>
  <si>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</si>
  <si>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</si>
  <si>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</si>
  <si>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</si>
  <si>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</si>
  <si>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</si>
  <si>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</si>
  <si>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</si>
  <si>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</si>
  <si>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</si>
  <si>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</si>
  <si>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</si>
  <si>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</si>
  <si>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</si>
  <si>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</si>
  <si>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</si>
  <si>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</si>
  <si>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</si>
  <si>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</si>
  <si>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</si>
  <si>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</si>
  <si>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</si>
  <si>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</si>
  <si>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</si>
  <si>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</si>
  <si>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</si>
  <si>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</si>
  <si>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</si>
  <si>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</si>
  <si>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</si>
  <si>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</si>
  <si>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</si>
  <si>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</si>
  <si>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</si>
  <si>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</si>
  <si>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</si>
  <si>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</si>
  <si>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</si>
  <si>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</si>
  <si>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</si>
  <si>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energy_hydrogen_electrolysis_solar_electricity</t>
  </si>
  <si>
    <t>Michiel den Haan</t>
  </si>
  <si>
    <t>decommissioning costs</t>
  </si>
  <si>
    <t>Assumed in total CAPEX</t>
  </si>
  <si>
    <t>Included in total CAPEX</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</si>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</sst>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33" fillId="0" borderId="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9" fontId="37" fillId="0" borderId="0" applyFont="0" applyFill="0" applyBorder="0" applyAlignment="0" applyProtection="0"/>
  </cellStyleXfs>
  <cellXfs count="186">
    <xf numFmtId="0" fontId="0" fillId="0" borderId="0" xfId="0"/>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49" fontId="24" fillId="2"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applyBorder="1"/>
    <xf numFmtId="0" fontId="23" fillId="2" borderId="0" xfId="0" applyNumberFormat="1" applyFont="1" applyFill="1" applyBorder="1" applyAlignment="1" applyProtection="1">
      <alignment vertical="center"/>
    </xf>
    <xf numFmtId="1" fontId="23" fillId="2" borderId="0" xfId="0" applyNumberFormat="1" applyFont="1" applyFill="1" applyBorder="1" applyAlignment="1" applyProtection="1">
      <alignment horizontal="right" vertical="center"/>
    </xf>
    <xf numFmtId="2" fontId="23" fillId="2" borderId="0" xfId="0" applyNumberFormat="1" applyFont="1" applyFill="1" applyBorder="1" applyAlignment="1" applyProtection="1">
      <alignment horizontal="right" vertical="center"/>
    </xf>
    <xf numFmtId="0" fontId="23" fillId="0" borderId="0" xfId="0" applyNumberFormat="1" applyFont="1" applyFill="1" applyBorder="1" applyAlignment="1" applyProtection="1">
      <alignment horizontal="left" vertical="center"/>
    </xf>
    <xf numFmtId="0" fontId="23" fillId="2" borderId="0" xfId="0" applyFont="1" applyFill="1" applyBorder="1"/>
    <xf numFmtId="0" fontId="23" fillId="2" borderId="5" xfId="0" applyFont="1" applyFill="1" applyBorder="1"/>
    <xf numFmtId="0" fontId="23" fillId="2" borderId="9" xfId="0" applyFont="1" applyFill="1" applyBorder="1"/>
    <xf numFmtId="0" fontId="23" fillId="0" borderId="9" xfId="0" applyFont="1" applyFill="1" applyBorder="1"/>
    <xf numFmtId="0" fontId="25" fillId="0" borderId="9" xfId="0" applyFont="1" applyFill="1" applyBorder="1"/>
    <xf numFmtId="49" fontId="23" fillId="2" borderId="0" xfId="0" applyNumberFormat="1" applyFont="1" applyFill="1" applyBorder="1"/>
    <xf numFmtId="49" fontId="23" fillId="2" borderId="9" xfId="0" applyNumberFormat="1" applyFont="1" applyFill="1" applyBorder="1"/>
    <xf numFmtId="0" fontId="23" fillId="2" borderId="4" xfId="0" applyFont="1" applyFill="1" applyBorder="1"/>
    <xf numFmtId="0" fontId="25" fillId="0" borderId="0" xfId="0" applyFont="1" applyFill="1" applyBorder="1"/>
    <xf numFmtId="0" fontId="20" fillId="2" borderId="0" xfId="0" applyFont="1" applyFill="1" applyBorder="1"/>
    <xf numFmtId="0" fontId="24" fillId="0" borderId="0" xfId="0" applyFont="1" applyFill="1" applyBorder="1"/>
    <xf numFmtId="0" fontId="23" fillId="0" borderId="16" xfId="0" applyFont="1" applyFill="1" applyBorder="1"/>
    <xf numFmtId="0" fontId="23" fillId="2" borderId="6" xfId="0" applyFont="1" applyFill="1" applyBorder="1"/>
    <xf numFmtId="0" fontId="23" fillId="2" borderId="0" xfId="0" applyFont="1" applyFill="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applyBorder="1"/>
    <xf numFmtId="0" fontId="20" fillId="2" borderId="7" xfId="0" applyFont="1" applyFill="1" applyBorder="1"/>
    <xf numFmtId="0" fontId="23" fillId="0" borderId="0" xfId="0" applyFont="1" applyFill="1" applyBorder="1"/>
    <xf numFmtId="0" fontId="25" fillId="3" borderId="0" xfId="0" applyFont="1" applyFill="1" applyBorder="1"/>
    <xf numFmtId="0" fontId="23" fillId="2" borderId="0" xfId="0" applyNumberFormat="1" applyFont="1" applyFill="1" applyBorder="1" applyAlignment="1" applyProtection="1">
      <alignment horizontal="left" vertical="center"/>
    </xf>
    <xf numFmtId="0" fontId="19" fillId="2" borderId="0" xfId="0" applyFont="1" applyFill="1"/>
    <xf numFmtId="0" fontId="19" fillId="2" borderId="0" xfId="0" applyFont="1" applyFill="1" applyBorder="1"/>
    <xf numFmtId="0" fontId="19" fillId="2" borderId="3" xfId="0" applyFont="1" applyFill="1" applyBorder="1"/>
    <xf numFmtId="0" fontId="19" fillId="2" borderId="15" xfId="0" applyFont="1" applyFill="1" applyBorder="1"/>
    <xf numFmtId="0" fontId="19" fillId="0" borderId="0" xfId="0" applyFont="1" applyFill="1" applyBorder="1"/>
    <xf numFmtId="0" fontId="19" fillId="2" borderId="6" xfId="0" applyFont="1" applyFill="1" applyBorder="1"/>
    <xf numFmtId="164" fontId="19" fillId="2" borderId="18" xfId="0" applyNumberFormat="1"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0" fontId="18" fillId="2" borderId="0" xfId="0" applyFont="1" applyFill="1" applyBorder="1"/>
    <xf numFmtId="165" fontId="18" fillId="0" borderId="0" xfId="0" applyNumberFormat="1" applyFont="1" applyFill="1" applyBorder="1" applyAlignment="1" applyProtection="1">
      <alignment vertical="center"/>
    </xf>
    <xf numFmtId="0" fontId="18" fillId="0" borderId="0" xfId="0" applyFont="1" applyFill="1"/>
    <xf numFmtId="2" fontId="18" fillId="2" borderId="0" xfId="0" applyNumberFormat="1" applyFont="1" applyFill="1" applyBorder="1" applyAlignment="1" applyProtection="1">
      <alignment horizontal="right" vertical="center"/>
    </xf>
    <xf numFmtId="10" fontId="18" fillId="2" borderId="0" xfId="0" applyNumberFormat="1" applyFont="1" applyFill="1" applyBorder="1" applyAlignment="1" applyProtection="1">
      <alignment horizontal="left" vertical="center" indent="2"/>
    </xf>
    <xf numFmtId="0" fontId="18" fillId="0" borderId="0" xfId="0" applyNumberFormat="1" applyFont="1" applyFill="1" applyBorder="1" applyAlignment="1" applyProtection="1">
      <alignment horizontal="left" vertical="center" indent="2"/>
    </xf>
    <xf numFmtId="2" fontId="18" fillId="2" borderId="18" xfId="0" applyNumberFormat="1" applyFont="1" applyFill="1" applyBorder="1"/>
    <xf numFmtId="0" fontId="17" fillId="0" borderId="0" xfId="0" applyFont="1" applyFill="1"/>
    <xf numFmtId="1" fontId="18" fillId="2" borderId="0" xfId="0" applyNumberFormat="1" applyFont="1" applyFill="1" applyBorder="1" applyAlignment="1" applyProtection="1">
      <alignment horizontal="right" vertical="center"/>
    </xf>
    <xf numFmtId="0" fontId="16" fillId="0" borderId="0" xfId="0" applyFont="1" applyFill="1"/>
    <xf numFmtId="0" fontId="15" fillId="0" borderId="0" xfId="0" applyFont="1" applyFill="1"/>
    <xf numFmtId="0" fontId="14" fillId="2" borderId="0" xfId="0" applyFont="1" applyFill="1" applyBorder="1"/>
    <xf numFmtId="0" fontId="14" fillId="2" borderId="0" xfId="0" applyFont="1" applyFill="1"/>
    <xf numFmtId="0" fontId="14" fillId="2" borderId="3" xfId="0" applyFont="1" applyFill="1" applyBorder="1"/>
    <xf numFmtId="0" fontId="14" fillId="2" borderId="4" xfId="0" applyFont="1" applyFill="1" applyBorder="1"/>
    <xf numFmtId="0" fontId="14" fillId="2" borderId="6" xfId="0" applyFont="1" applyFill="1" applyBorder="1"/>
    <xf numFmtId="49" fontId="14" fillId="2" borderId="0" xfId="0" applyNumberFormat="1" applyFont="1" applyFill="1"/>
    <xf numFmtId="49" fontId="14" fillId="2" borderId="4" xfId="0" applyNumberFormat="1" applyFont="1" applyFill="1" applyBorder="1"/>
    <xf numFmtId="49" fontId="14" fillId="2" borderId="0" xfId="0" applyNumberFormat="1" applyFont="1" applyFill="1" applyBorder="1"/>
    <xf numFmtId="0" fontId="14" fillId="2" borderId="16" xfId="0" applyFont="1" applyFill="1" applyBorder="1"/>
    <xf numFmtId="0" fontId="28" fillId="2" borderId="0" xfId="0" applyFont="1" applyFill="1"/>
    <xf numFmtId="0" fontId="28" fillId="2" borderId="3" xfId="0" applyFont="1" applyFill="1" applyBorder="1"/>
    <xf numFmtId="0" fontId="28" fillId="2" borderId="4" xfId="0" applyFont="1" applyFill="1" applyBorder="1"/>
    <xf numFmtId="0" fontId="28" fillId="2" borderId="15" xfId="0" applyFont="1" applyFill="1" applyBorder="1"/>
    <xf numFmtId="0" fontId="29" fillId="2" borderId="0" xfId="0" applyFont="1" applyFill="1"/>
    <xf numFmtId="0" fontId="28" fillId="2" borderId="9" xfId="0" applyFont="1" applyFill="1" applyBorder="1"/>
    <xf numFmtId="0" fontId="28" fillId="2" borderId="6" xfId="0" applyFont="1" applyFill="1" applyBorder="1"/>
    <xf numFmtId="0" fontId="28" fillId="2" borderId="0" xfId="0" applyFont="1" applyFill="1" applyBorder="1"/>
    <xf numFmtId="0" fontId="29" fillId="2" borderId="9" xfId="0" applyFont="1" applyFill="1" applyBorder="1"/>
    <xf numFmtId="0" fontId="23" fillId="2" borderId="17" xfId="0" applyFont="1" applyFill="1" applyBorder="1"/>
    <xf numFmtId="0" fontId="13" fillId="2" borderId="2" xfId="0" applyFont="1" applyFill="1" applyBorder="1"/>
    <xf numFmtId="0" fontId="23"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4" borderId="0"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2" borderId="7" xfId="0" applyFont="1" applyFill="1" applyBorder="1"/>
    <xf numFmtId="0" fontId="13" fillId="8" borderId="0"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23" fillId="2" borderId="9" xfId="0" applyNumberFormat="1" applyFont="1" applyFill="1" applyBorder="1" applyAlignment="1" applyProtection="1">
      <alignment vertical="center"/>
    </xf>
    <xf numFmtId="165" fontId="18" fillId="2" borderId="0" xfId="0" applyNumberFormat="1" applyFont="1" applyFill="1" applyBorder="1" applyAlignment="1" applyProtection="1">
      <alignment vertical="center"/>
    </xf>
    <xf numFmtId="0" fontId="23" fillId="2" borderId="19" xfId="0" applyFont="1" applyFill="1" applyBorder="1"/>
    <xf numFmtId="0" fontId="19" fillId="2" borderId="5" xfId="0" applyFont="1" applyFill="1" applyBorder="1"/>
    <xf numFmtId="0" fontId="24" fillId="2" borderId="0" xfId="0" applyFont="1" applyFill="1" applyBorder="1"/>
    <xf numFmtId="0" fontId="29" fillId="2" borderId="16" xfId="0" applyFont="1" applyFill="1" applyBorder="1"/>
    <xf numFmtId="0" fontId="28" fillId="2" borderId="19" xfId="0" applyFont="1" applyFill="1" applyBorder="1"/>
    <xf numFmtId="17" fontId="14" fillId="2" borderId="0" xfId="0" applyNumberFormat="1" applyFont="1" applyFill="1" applyBorder="1" applyAlignment="1">
      <alignment horizontal="right"/>
    </xf>
    <xf numFmtId="0" fontId="12" fillId="0" borderId="0" xfId="0" applyNumberFormat="1" applyFont="1" applyFill="1" applyBorder="1" applyAlignment="1" applyProtection="1">
      <alignment horizontal="left" vertical="center" indent="2"/>
    </xf>
    <xf numFmtId="165" fontId="12" fillId="0" borderId="0" xfId="0" applyNumberFormat="1" applyFont="1" applyFill="1" applyBorder="1" applyAlignment="1" applyProtection="1">
      <alignment vertical="center"/>
    </xf>
    <xf numFmtId="166" fontId="18" fillId="2" borderId="18" xfId="0" applyNumberFormat="1" applyFont="1" applyFill="1" applyBorder="1" applyAlignment="1" applyProtection="1">
      <alignment horizontal="right" vertical="center"/>
    </xf>
    <xf numFmtId="166" fontId="19" fillId="2" borderId="18" xfId="0" applyNumberFormat="1"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2" fontId="10" fillId="2" borderId="0" xfId="0" applyNumberFormat="1"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9" fontId="28" fillId="2" borderId="0" xfId="0" applyNumberFormat="1" applyFont="1" applyFill="1"/>
    <xf numFmtId="1" fontId="28" fillId="2" borderId="0" xfId="0" applyNumberFormat="1" applyFont="1" applyFill="1"/>
    <xf numFmtId="166" fontId="19" fillId="2" borderId="6" xfId="0" applyNumberFormat="1" applyFont="1" applyFill="1" applyBorder="1"/>
    <xf numFmtId="166" fontId="10" fillId="0" borderId="0" xfId="0" applyNumberFormat="1" applyFont="1" applyFill="1" applyBorder="1"/>
    <xf numFmtId="166" fontId="24" fillId="0" borderId="0" xfId="0" applyNumberFormat="1" applyFont="1" applyFill="1" applyBorder="1"/>
    <xf numFmtId="166" fontId="19" fillId="0" borderId="0" xfId="0" applyNumberFormat="1" applyFont="1" applyFill="1" applyBorder="1"/>
    <xf numFmtId="166" fontId="19" fillId="2" borderId="5" xfId="0" applyNumberFormat="1" applyFont="1" applyFill="1" applyBorder="1"/>
    <xf numFmtId="0" fontId="9" fillId="2" borderId="0" xfId="0" applyFont="1" applyFill="1"/>
    <xf numFmtId="0" fontId="9" fillId="0" borderId="0" xfId="0" applyFont="1" applyFill="1" applyBorder="1"/>
    <xf numFmtId="166" fontId="9" fillId="2" borderId="6" xfId="0" applyNumberFormat="1" applyFont="1" applyFill="1" applyBorder="1"/>
    <xf numFmtId="166" fontId="9" fillId="0" borderId="0" xfId="0" applyNumberFormat="1" applyFont="1" applyFill="1" applyBorder="1"/>
    <xf numFmtId="166" fontId="9" fillId="2" borderId="5" xfId="0" applyNumberFormat="1" applyFont="1" applyFill="1" applyBorder="1"/>
    <xf numFmtId="0" fontId="8" fillId="0" borderId="0" xfId="0" applyFont="1" applyFill="1"/>
    <xf numFmtId="0" fontId="7" fillId="0" borderId="0" xfId="0" applyFont="1" applyFill="1"/>
    <xf numFmtId="0" fontId="31" fillId="0" borderId="0" xfId="0" applyFont="1"/>
    <xf numFmtId="0" fontId="34" fillId="12" borderId="0" xfId="0" applyFont="1" applyFill="1"/>
    <xf numFmtId="0" fontId="34" fillId="12" borderId="6" xfId="0" applyFont="1" applyFill="1" applyBorder="1"/>
    <xf numFmtId="49" fontId="7" fillId="2" borderId="0" xfId="0" applyNumberFormat="1" applyFont="1" applyFill="1"/>
    <xf numFmtId="2" fontId="31" fillId="12" borderId="0" xfId="0" applyNumberFormat="1" applyFont="1" applyFill="1"/>
    <xf numFmtId="166" fontId="31" fillId="12" borderId="18" xfId="0" applyNumberFormat="1" applyFont="1" applyFill="1" applyBorder="1" applyAlignment="1">
      <alignment horizontal="right" vertical="center"/>
    </xf>
    <xf numFmtId="165" fontId="10" fillId="2" borderId="18" xfId="0" applyNumberFormat="1" applyFont="1" applyFill="1" applyBorder="1"/>
    <xf numFmtId="0" fontId="6" fillId="2" borderId="0" xfId="0" applyFont="1" applyFill="1"/>
    <xf numFmtId="0" fontId="35" fillId="12" borderId="0" xfId="0" applyFont="1" applyFill="1"/>
    <xf numFmtId="2" fontId="6" fillId="2" borderId="18" xfId="0" applyNumberFormat="1" applyFont="1" applyFill="1" applyBorder="1" applyAlignment="1" applyProtection="1">
      <alignment horizontal="right" vertical="center"/>
    </xf>
    <xf numFmtId="167" fontId="10" fillId="2" borderId="18" xfId="0" applyNumberFormat="1" applyFont="1" applyFill="1" applyBorder="1" applyAlignment="1" applyProtection="1">
      <alignment horizontal="right" vertical="center"/>
    </xf>
    <xf numFmtId="0" fontId="36" fillId="2" borderId="0" xfId="0" applyFont="1" applyFill="1"/>
    <xf numFmtId="2" fontId="10" fillId="2" borderId="20" xfId="0" applyNumberFormat="1" applyFont="1" applyFill="1" applyBorder="1" applyAlignment="1" applyProtection="1">
      <alignment horizontal="right" vertical="center"/>
    </xf>
    <xf numFmtId="0" fontId="6" fillId="5" borderId="0" xfId="0" applyFont="1" applyFill="1"/>
    <xf numFmtId="164" fontId="10" fillId="0" borderId="18" xfId="0" applyNumberFormat="1" applyFont="1" applyFill="1" applyBorder="1" applyAlignment="1" applyProtection="1">
      <alignment horizontal="right" vertical="center"/>
    </xf>
    <xf numFmtId="0" fontId="31" fillId="5" borderId="0" xfId="0" applyFont="1" applyFill="1"/>
    <xf numFmtId="0" fontId="29" fillId="2" borderId="0" xfId="0" applyFont="1" applyFill="1" applyBorder="1"/>
    <xf numFmtId="166" fontId="18" fillId="2" borderId="0" xfId="0" applyNumberFormat="1" applyFont="1" applyFill="1" applyBorder="1" applyAlignment="1" applyProtection="1">
      <alignment horizontal="right" vertical="center"/>
    </xf>
    <xf numFmtId="49" fontId="6" fillId="2" borderId="0" xfId="0" applyNumberFormat="1" applyFont="1" applyFill="1"/>
    <xf numFmtId="168" fontId="10" fillId="0" borderId="18" xfId="0" applyNumberFormat="1" applyFont="1" applyFill="1" applyBorder="1" applyAlignment="1" applyProtection="1">
      <alignment horizontal="right" vertical="center"/>
    </xf>
    <xf numFmtId="0" fontId="5" fillId="0" borderId="0" xfId="0" applyNumberFormat="1" applyFont="1" applyFill="1" applyBorder="1" applyAlignment="1" applyProtection="1">
      <alignment horizontal="left" vertical="center" indent="2"/>
    </xf>
    <xf numFmtId="0" fontId="5" fillId="0" borderId="0" xfId="0" applyFont="1" applyFill="1" applyBorder="1"/>
    <xf numFmtId="166" fontId="4" fillId="0" borderId="0" xfId="0" applyNumberFormat="1" applyFont="1" applyFill="1" applyBorder="1"/>
    <xf numFmtId="9" fontId="28" fillId="2" borderId="0" xfId="596" applyFont="1" applyFill="1" applyBorder="1"/>
    <xf numFmtId="169" fontId="28" fillId="2" borderId="0" xfId="596" applyNumberFormat="1" applyFont="1" applyFill="1" applyBorder="1"/>
    <xf numFmtId="0" fontId="28" fillId="2" borderId="0" xfId="0" applyFont="1" applyFill="1" applyBorder="1" applyAlignment="1">
      <alignment vertical="top"/>
    </xf>
    <xf numFmtId="0" fontId="28" fillId="2" borderId="0" xfId="0" applyFont="1" applyFill="1" applyAlignment="1">
      <alignment horizontal="left"/>
    </xf>
    <xf numFmtId="0" fontId="3" fillId="2" borderId="0" xfId="0" applyFont="1" applyFill="1"/>
    <xf numFmtId="0" fontId="3" fillId="0" borderId="0" xfId="0" applyFont="1" applyFill="1"/>
    <xf numFmtId="0" fontId="3" fillId="2" borderId="18" xfId="0" applyFont="1" applyFill="1" applyBorder="1"/>
    <xf numFmtId="167" fontId="10" fillId="2" borderId="18" xfId="0" applyNumberFormat="1" applyFont="1" applyFill="1" applyBorder="1"/>
    <xf numFmtId="0" fontId="2" fillId="0" borderId="0" xfId="0" applyFont="1" applyFill="1"/>
    <xf numFmtId="0" fontId="31" fillId="12" borderId="17" xfId="0" applyFont="1" applyFill="1" applyBorder="1" applyAlignment="1">
      <alignment horizontal="left" vertical="top" wrapText="1"/>
    </xf>
    <xf numFmtId="0" fontId="31" fillId="12" borderId="2" xfId="0" applyFont="1" applyFill="1" applyBorder="1" applyAlignment="1">
      <alignment horizontal="left" vertical="top" wrapText="1"/>
    </xf>
    <xf numFmtId="0" fontId="31" fillId="12" borderId="13" xfId="0" applyFont="1" applyFill="1" applyBorder="1" applyAlignment="1">
      <alignment horizontal="left" vertical="top" wrapText="1"/>
    </xf>
    <xf numFmtId="0" fontId="31" fillId="12" borderId="7" xfId="0" applyFont="1" applyFill="1" applyBorder="1" applyAlignment="1">
      <alignment horizontal="left" vertical="top" wrapText="1"/>
    </xf>
    <xf numFmtId="0" fontId="31" fillId="12" borderId="0" xfId="0" applyFont="1" applyFill="1" applyBorder="1" applyAlignment="1">
      <alignment horizontal="left" vertical="top" wrapText="1"/>
    </xf>
    <xf numFmtId="0" fontId="31" fillId="12" borderId="8" xfId="0" applyFont="1" applyFill="1" applyBorder="1" applyAlignment="1">
      <alignment horizontal="left" vertical="top" wrapText="1"/>
    </xf>
    <xf numFmtId="0" fontId="31" fillId="12" borderId="1" xfId="0" applyFont="1" applyFill="1" applyBorder="1" applyAlignment="1">
      <alignment horizontal="left" vertical="top" wrapText="1"/>
    </xf>
    <xf numFmtId="0" fontId="31" fillId="12" borderId="9" xfId="0" applyFont="1" applyFill="1" applyBorder="1" applyAlignment="1">
      <alignment horizontal="left" vertical="top" wrapText="1"/>
    </xf>
    <xf numFmtId="0" fontId="31" fillId="12" borderId="14" xfId="0" applyFont="1" applyFill="1" applyBorder="1" applyAlignment="1">
      <alignment horizontal="left" vertical="top" wrapText="1"/>
    </xf>
    <xf numFmtId="0" fontId="29" fillId="2" borderId="0" xfId="0" applyFont="1" applyFill="1" applyBorder="1" applyAlignment="1">
      <alignment horizontal="center" vertical="top" wrapText="1"/>
    </xf>
    <xf numFmtId="0" fontId="31" fillId="12" borderId="18" xfId="0" applyFont="1" applyFill="1" applyBorder="1"/>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 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6" sqref="C6"/>
    </sheetView>
  </sheetViews>
  <sheetFormatPr baseColWidth="10" defaultColWidth="10.7109375" defaultRowHeight="16"/>
  <cols>
    <col min="1" max="1" width="3.42578125" style="31" customWidth="1"/>
    <col min="2" max="2" width="11.42578125" style="22" customWidth="1"/>
    <col min="3" max="3" width="38.42578125" style="22" customWidth="1"/>
    <col min="4" max="16384" width="10.7109375" style="22"/>
  </cols>
  <sheetData>
    <row r="1" spans="1:3" s="29" customFormat="1">
      <c r="A1" s="27"/>
      <c r="B1" s="28"/>
      <c r="C1" s="28"/>
    </row>
    <row r="2" spans="1:3" ht="21">
      <c r="A2" s="1"/>
      <c r="B2" s="30" t="s">
        <v>10</v>
      </c>
      <c r="C2" s="30"/>
    </row>
    <row r="3" spans="1:3">
      <c r="A3" s="1"/>
      <c r="B3" s="8"/>
      <c r="C3" s="8"/>
    </row>
    <row r="4" spans="1:3">
      <c r="A4" s="1"/>
      <c r="B4" s="2" t="s">
        <v>11</v>
      </c>
      <c r="C4" s="3" t="s">
        <v>163</v>
      </c>
    </row>
    <row r="5" spans="1:3">
      <c r="A5" s="1"/>
      <c r="B5" s="4" t="s">
        <v>42</v>
      </c>
      <c r="C5" s="5" t="s">
        <v>164</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44"/>
  <sheetViews>
    <sheetView tabSelected="1" workbookViewId="0">
      <selection activeCell="I26" sqref="I26"/>
    </sheetView>
  </sheetViews>
  <sheetFormatPr baseColWidth="10" defaultColWidth="10.7109375" defaultRowHeight="16"/>
  <cols>
    <col min="1" max="2" width="3.42578125" style="35" customWidth="1"/>
    <col min="3" max="3" width="36" style="35" customWidth="1"/>
    <col min="4" max="4" width="9.42578125" style="35" customWidth="1"/>
    <col min="5" max="5" width="15.42578125" style="35" customWidth="1"/>
    <col min="6" max="6" width="4.42578125" style="35" customWidth="1"/>
    <col min="7" max="7" width="34" style="35" customWidth="1"/>
    <col min="8" max="8" width="5.140625" style="35" customWidth="1"/>
    <col min="9" max="9" width="42.42578125" style="35" customWidth="1"/>
    <col min="10" max="10" width="5.42578125" style="35" customWidth="1"/>
    <col min="11" max="16384" width="10.7109375" style="35"/>
  </cols>
  <sheetData>
    <row r="1" spans="1:12">
      <c r="D1" s="36"/>
    </row>
    <row r="2" spans="1:12">
      <c r="B2" s="175" t="s">
        <v>125</v>
      </c>
      <c r="C2" s="176"/>
      <c r="D2" s="176"/>
      <c r="E2" s="177"/>
      <c r="F2" s="36"/>
      <c r="G2" s="36"/>
    </row>
    <row r="3" spans="1:12">
      <c r="B3" s="178"/>
      <c r="C3" s="179"/>
      <c r="D3" s="179"/>
      <c r="E3" s="180"/>
      <c r="F3" s="36"/>
      <c r="G3" s="36"/>
    </row>
    <row r="4" spans="1:12">
      <c r="B4" s="178"/>
      <c r="C4" s="179"/>
      <c r="D4" s="179"/>
      <c r="E4" s="180"/>
      <c r="F4" s="36"/>
      <c r="G4" s="36"/>
    </row>
    <row r="5" spans="1:12" ht="36" customHeight="1">
      <c r="B5" s="181"/>
      <c r="C5" s="182"/>
      <c r="D5" s="182"/>
      <c r="E5" s="183"/>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162</v>
      </c>
      <c r="J12" s="14"/>
      <c r="L12" s="35"/>
    </row>
    <row r="13" spans="1:12" s="26" customFormat="1" ht="17" thickBot="1">
      <c r="B13" s="25"/>
      <c r="C13" s="103" t="s">
        <v>55</v>
      </c>
      <c r="D13" s="21" t="s">
        <v>2</v>
      </c>
      <c r="E13" s="101">
        <f>'Research data'!H8</f>
        <v>0.66</v>
      </c>
      <c r="F13" s="39"/>
      <c r="G13" s="103" t="s">
        <v>49</v>
      </c>
      <c r="H13" s="32"/>
      <c r="I13" s="172" t="s">
        <v>162</v>
      </c>
      <c r="J13" s="14"/>
      <c r="L13" s="35"/>
    </row>
    <row r="14" spans="1:12" ht="17" thickBot="1">
      <c r="A14" s="106"/>
      <c r="B14" s="107"/>
      <c r="C14" s="164" t="s">
        <v>121</v>
      </c>
      <c r="D14" s="23" t="s">
        <v>58</v>
      </c>
      <c r="E14" s="101">
        <f>'Research data'!H9</f>
        <v>10</v>
      </c>
      <c r="F14" s="103"/>
      <c r="G14" s="164" t="s">
        <v>122</v>
      </c>
      <c r="H14" s="103"/>
      <c r="I14" s="172" t="s">
        <v>162</v>
      </c>
      <c r="J14" s="109"/>
      <c r="K14" s="26"/>
    </row>
    <row r="15" spans="1:12" ht="17" thickBot="1">
      <c r="A15" s="106"/>
      <c r="B15" s="107"/>
      <c r="C15" s="103" t="s">
        <v>61</v>
      </c>
      <c r="D15" s="23" t="s">
        <v>2</v>
      </c>
      <c r="E15" s="110">
        <v>0</v>
      </c>
      <c r="F15" s="103"/>
      <c r="G15" s="103"/>
      <c r="H15" s="103"/>
      <c r="I15" s="172" t="s">
        <v>162</v>
      </c>
      <c r="J15" s="109"/>
      <c r="K15" s="36"/>
    </row>
    <row r="16" spans="1:12" ht="17" thickBot="1">
      <c r="B16" s="107"/>
      <c r="C16" s="103" t="s">
        <v>60</v>
      </c>
      <c r="D16" s="23" t="s">
        <v>2</v>
      </c>
      <c r="E16" s="101">
        <f>'Research data'!H10</f>
        <v>0.98002283105022836</v>
      </c>
      <c r="F16" s="103"/>
      <c r="G16" s="103"/>
      <c r="H16" s="103"/>
      <c r="I16" s="172" t="s">
        <v>162</v>
      </c>
      <c r="J16" s="109"/>
      <c r="K16" s="36"/>
    </row>
    <row r="17" spans="1:11" ht="17" thickBot="1">
      <c r="B17" s="40"/>
      <c r="D17" s="36"/>
      <c r="E17" s="36"/>
      <c r="F17" s="36"/>
      <c r="G17" s="36"/>
      <c r="H17" s="36"/>
      <c r="I17" s="172"/>
      <c r="J17" s="93"/>
    </row>
    <row r="18" spans="1:11" ht="17" thickBot="1">
      <c r="B18" s="40"/>
      <c r="C18" s="13" t="s">
        <v>44</v>
      </c>
      <c r="D18" s="36"/>
      <c r="E18" s="36"/>
      <c r="F18" s="36"/>
      <c r="G18" s="36"/>
      <c r="H18" s="36"/>
      <c r="I18" s="172"/>
      <c r="J18" s="93"/>
    </row>
    <row r="19" spans="1:11" ht="17" thickBot="1">
      <c r="B19" s="40"/>
      <c r="C19" s="39" t="s">
        <v>22</v>
      </c>
      <c r="D19" s="23" t="s">
        <v>20</v>
      </c>
      <c r="E19" s="41">
        <f>'Research data'!H18</f>
        <v>10000000</v>
      </c>
      <c r="F19" s="39"/>
      <c r="G19" s="39" t="s">
        <v>6</v>
      </c>
      <c r="H19" s="39"/>
      <c r="I19" s="172" t="s">
        <v>162</v>
      </c>
      <c r="J19" s="93"/>
    </row>
    <row r="20" spans="1:11" ht="17" thickBot="1">
      <c r="B20" s="40"/>
      <c r="C20" s="39" t="s">
        <v>23</v>
      </c>
      <c r="D20" s="23" t="s">
        <v>51</v>
      </c>
      <c r="E20" s="41">
        <f>'Research data'!H19</f>
        <v>126000</v>
      </c>
      <c r="F20" s="39"/>
      <c r="G20" s="39" t="s">
        <v>25</v>
      </c>
      <c r="H20" s="39"/>
      <c r="I20" s="172" t="s">
        <v>162</v>
      </c>
      <c r="J20" s="93"/>
    </row>
    <row r="21" spans="1:11" ht="17" thickBot="1">
      <c r="B21" s="131"/>
      <c r="C21" s="165" t="s">
        <v>124</v>
      </c>
      <c r="D21" s="133" t="s">
        <v>92</v>
      </c>
      <c r="E21" s="101">
        <f>'Research data'!H22</f>
        <v>0</v>
      </c>
      <c r="F21" s="134"/>
      <c r="G21" s="132" t="s">
        <v>93</v>
      </c>
      <c r="H21" s="134"/>
      <c r="I21" s="172" t="s">
        <v>162</v>
      </c>
      <c r="J21" s="135"/>
    </row>
    <row r="22" spans="1:11" ht="15" customHeight="1" thickBot="1">
      <c r="A22" s="136"/>
      <c r="B22" s="138"/>
      <c r="C22" s="139" t="s">
        <v>94</v>
      </c>
      <c r="D22" s="133"/>
      <c r="E22" s="101">
        <f>'Research data'!H23</f>
        <v>0</v>
      </c>
      <c r="F22" s="139"/>
      <c r="G22" s="139" t="s">
        <v>95</v>
      </c>
      <c r="H22" s="139"/>
      <c r="I22" s="172" t="s">
        <v>162</v>
      </c>
      <c r="J22" s="140"/>
    </row>
    <row r="23" spans="1:11" ht="17" thickBot="1">
      <c r="A23" s="136"/>
      <c r="B23" s="138"/>
      <c r="C23" s="139" t="s">
        <v>96</v>
      </c>
      <c r="D23" s="133"/>
      <c r="E23" s="101">
        <f>'Research data'!H24</f>
        <v>0</v>
      </c>
      <c r="F23" s="139"/>
      <c r="G23" s="139" t="s">
        <v>97</v>
      </c>
      <c r="H23" s="139"/>
      <c r="I23" s="172" t="s">
        <v>162</v>
      </c>
      <c r="J23" s="140"/>
      <c r="K23" s="136"/>
    </row>
    <row r="24" spans="1:11" ht="17" thickBot="1">
      <c r="A24" s="136"/>
      <c r="B24" s="138"/>
      <c r="C24" s="165" t="s">
        <v>123</v>
      </c>
      <c r="D24" s="133"/>
      <c r="E24" s="101">
        <f>'Research data'!H25</f>
        <v>0</v>
      </c>
      <c r="F24" s="139"/>
      <c r="G24" s="139" t="s">
        <v>98</v>
      </c>
      <c r="H24" s="139"/>
      <c r="I24" s="172" t="s">
        <v>162</v>
      </c>
      <c r="J24" s="140"/>
      <c r="K24" s="136"/>
    </row>
    <row r="25" spans="1:11" ht="17" thickBot="1">
      <c r="A25" s="136"/>
      <c r="B25" s="138"/>
      <c r="C25" s="139" t="s">
        <v>99</v>
      </c>
      <c r="D25" s="133"/>
      <c r="E25" s="101">
        <f>'Research data'!H26</f>
        <v>0</v>
      </c>
      <c r="F25" s="139"/>
      <c r="G25" s="137" t="s">
        <v>100</v>
      </c>
      <c r="H25" s="139"/>
      <c r="I25" s="172" t="s">
        <v>162</v>
      </c>
      <c r="J25" s="140"/>
      <c r="K25" s="136"/>
    </row>
    <row r="26" spans="1:11" ht="17" thickBot="1">
      <c r="A26" s="106"/>
      <c r="B26" s="107"/>
      <c r="C26" s="103" t="s">
        <v>66</v>
      </c>
      <c r="D26" s="23"/>
      <c r="E26" s="108">
        <v>7.0000000000000007E-2</v>
      </c>
      <c r="F26" s="103"/>
      <c r="G26" s="103" t="s">
        <v>67</v>
      </c>
      <c r="H26" s="103"/>
      <c r="I26" s="185" t="s">
        <v>168</v>
      </c>
      <c r="J26" s="109"/>
      <c r="K26" s="136"/>
    </row>
    <row r="27" spans="1:11" ht="17" thickBot="1">
      <c r="A27" s="106"/>
      <c r="B27" s="107"/>
      <c r="C27" s="103" t="s">
        <v>68</v>
      </c>
      <c r="D27" s="23" t="s">
        <v>69</v>
      </c>
      <c r="E27" s="110">
        <v>0</v>
      </c>
      <c r="F27" s="103"/>
      <c r="G27" s="103"/>
      <c r="H27" s="103"/>
      <c r="I27" s="172" t="s">
        <v>162</v>
      </c>
      <c r="J27" s="109"/>
    </row>
    <row r="28" spans="1:11" ht="17" thickBot="1">
      <c r="A28" s="106"/>
      <c r="B28" s="107"/>
      <c r="C28" s="103"/>
      <c r="D28" s="23"/>
      <c r="E28" s="113"/>
      <c r="F28" s="103"/>
      <c r="G28" s="103"/>
      <c r="H28" s="103"/>
      <c r="I28" s="172"/>
      <c r="J28" s="109"/>
    </row>
    <row r="29" spans="1:11" ht="17" thickBot="1">
      <c r="A29" s="106"/>
      <c r="B29" s="107"/>
      <c r="C29" s="13" t="s">
        <v>5</v>
      </c>
      <c r="D29" s="94"/>
      <c r="E29" s="113"/>
      <c r="F29" s="111"/>
      <c r="H29" s="111"/>
      <c r="I29" s="172"/>
      <c r="J29" s="109"/>
    </row>
    <row r="30" spans="1:11" ht="17" thickBot="1">
      <c r="A30" s="106"/>
      <c r="B30" s="107"/>
      <c r="C30" s="103" t="s">
        <v>24</v>
      </c>
      <c r="D30" s="23" t="s">
        <v>1</v>
      </c>
      <c r="E30" s="110">
        <f>'Research data'!H31</f>
        <v>25</v>
      </c>
      <c r="F30" s="103"/>
      <c r="G30" s="103" t="s">
        <v>74</v>
      </c>
      <c r="H30" s="103"/>
      <c r="I30" s="172" t="s">
        <v>162</v>
      </c>
      <c r="J30" s="109"/>
    </row>
    <row r="31" spans="1:11" ht="17" thickBot="1">
      <c r="A31" s="106"/>
      <c r="B31" s="107"/>
      <c r="C31" s="103" t="s">
        <v>72</v>
      </c>
      <c r="D31" s="23" t="s">
        <v>1</v>
      </c>
      <c r="E31" s="110">
        <f>'Research data'!H32</f>
        <v>1</v>
      </c>
      <c r="F31" s="103"/>
      <c r="G31" s="103" t="s">
        <v>73</v>
      </c>
      <c r="H31" s="103"/>
      <c r="I31" s="172" t="s">
        <v>162</v>
      </c>
      <c r="J31" s="109"/>
    </row>
    <row r="32" spans="1:11" ht="17" thickBot="1">
      <c r="A32" s="106"/>
      <c r="B32" s="107"/>
      <c r="C32" s="103" t="s">
        <v>70</v>
      </c>
      <c r="D32" s="23" t="s">
        <v>71</v>
      </c>
      <c r="E32" s="173">
        <f>'Research data'!H33</f>
        <v>2.3814399999999999E-2</v>
      </c>
      <c r="F32" s="103"/>
      <c r="G32" s="103" t="s">
        <v>80</v>
      </c>
      <c r="H32" s="103"/>
      <c r="I32" s="172" t="s">
        <v>162</v>
      </c>
      <c r="J32" s="109"/>
    </row>
    <row r="33" spans="1:10" ht="17" thickBot="1">
      <c r="A33" s="106"/>
      <c r="B33" s="107"/>
      <c r="C33" s="103" t="s">
        <v>21</v>
      </c>
      <c r="D33" s="23" t="s">
        <v>2</v>
      </c>
      <c r="E33" s="110">
        <v>0</v>
      </c>
      <c r="F33" s="103"/>
      <c r="G33" s="103"/>
      <c r="H33" s="103"/>
      <c r="I33" s="172" t="s">
        <v>162</v>
      </c>
      <c r="J33" s="109"/>
    </row>
    <row r="34" spans="1:10" ht="17" thickBot="1">
      <c r="A34" s="106"/>
      <c r="B34" s="114"/>
      <c r="C34" s="115"/>
      <c r="D34" s="115"/>
      <c r="E34" s="115"/>
      <c r="F34" s="115"/>
      <c r="G34" s="115"/>
      <c r="H34" s="115"/>
      <c r="I34" s="115"/>
      <c r="J34" s="116"/>
    </row>
    <row r="35" spans="1:10">
      <c r="A35" s="106"/>
      <c r="B35" s="106"/>
      <c r="C35" s="106"/>
      <c r="D35" s="106"/>
      <c r="E35" s="106"/>
      <c r="F35" s="106"/>
      <c r="G35" s="106"/>
      <c r="H35" s="106"/>
      <c r="I35" s="106"/>
      <c r="J35" s="106"/>
    </row>
    <row r="36" spans="1:10">
      <c r="A36" s="106"/>
      <c r="B36" s="106"/>
      <c r="C36" s="106"/>
      <c r="D36" s="106"/>
      <c r="E36" s="106"/>
      <c r="F36" s="106"/>
      <c r="G36" s="106"/>
      <c r="H36" s="106"/>
      <c r="I36" s="106"/>
      <c r="J36" s="106"/>
    </row>
    <row r="37" spans="1:10">
      <c r="A37" s="106"/>
      <c r="B37" s="106"/>
      <c r="C37" s="106"/>
      <c r="D37" s="106"/>
      <c r="E37" s="106"/>
      <c r="F37" s="106"/>
      <c r="G37" s="106"/>
      <c r="H37" s="106"/>
      <c r="I37" s="106"/>
      <c r="J37" s="106"/>
    </row>
    <row r="38" spans="1:10">
      <c r="A38" s="106"/>
      <c r="B38" s="106"/>
      <c r="E38" s="106"/>
      <c r="F38" s="106"/>
      <c r="G38" s="106"/>
      <c r="H38" s="106"/>
      <c r="I38" s="106"/>
      <c r="J38" s="106"/>
    </row>
    <row r="39" spans="1:10">
      <c r="A39" s="106"/>
      <c r="B39" s="106"/>
      <c r="C39" s="106"/>
      <c r="D39" s="106"/>
      <c r="E39" s="106"/>
      <c r="F39" s="106"/>
      <c r="G39" s="106"/>
      <c r="H39" s="106"/>
      <c r="I39" s="106"/>
      <c r="J39" s="106"/>
    </row>
    <row r="40" spans="1:10">
      <c r="A40" s="106"/>
      <c r="B40" s="106"/>
      <c r="C40" s="106"/>
      <c r="D40" s="106"/>
      <c r="E40" s="106"/>
      <c r="F40" s="106"/>
      <c r="G40" s="106"/>
      <c r="H40" s="106"/>
      <c r="I40" s="106"/>
      <c r="J40" s="106"/>
    </row>
    <row r="41" spans="1:10">
      <c r="A41" s="106"/>
      <c r="B41" s="106"/>
      <c r="C41" s="106"/>
      <c r="D41" s="106"/>
      <c r="E41" s="106"/>
      <c r="F41" s="106"/>
      <c r="G41" s="106"/>
      <c r="H41" s="106"/>
      <c r="I41" s="106"/>
      <c r="J41" s="106"/>
    </row>
    <row r="42" spans="1:10">
      <c r="A42" s="106"/>
      <c r="B42" s="106"/>
      <c r="C42" s="106"/>
      <c r="D42" s="106"/>
      <c r="E42" s="106"/>
      <c r="F42" s="106"/>
      <c r="G42" s="106"/>
      <c r="H42" s="106"/>
      <c r="I42" s="106"/>
      <c r="J42" s="106"/>
    </row>
    <row r="43" spans="1:10">
      <c r="A43" s="106"/>
    </row>
    <row r="44" spans="1:10">
      <c r="A44"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1"/>
  <sheetViews>
    <sheetView workbookViewId="0">
      <selection activeCell="R25" sqref="R25"/>
    </sheetView>
  </sheetViews>
  <sheetFormatPr baseColWidth="10" defaultColWidth="10.7109375" defaultRowHeight="16"/>
  <cols>
    <col min="1" max="1" width="3.42578125" style="42" customWidth="1"/>
    <col min="2" max="2" width="3" style="42" customWidth="1"/>
    <col min="3" max="3" width="45" style="42" customWidth="1"/>
    <col min="4" max="4" width="16.42578125" style="42" hidden="1" customWidth="1"/>
    <col min="5" max="5" width="13.85546875" style="42" hidden="1" customWidth="1"/>
    <col min="6" max="6" width="10" style="42" customWidth="1"/>
    <col min="7" max="7" width="3" style="42" customWidth="1"/>
    <col min="8" max="8" width="22.85546875" style="42" customWidth="1"/>
    <col min="9" max="9" width="2.42578125" style="42" customWidth="1"/>
    <col min="10" max="10" width="17.7109375" style="42" customWidth="1"/>
    <col min="11" max="12" width="2.42578125" style="42" customWidth="1"/>
    <col min="13" max="13" width="12.28515625" style="42" customWidth="1"/>
    <col min="14" max="14" width="2.140625" style="42" customWidth="1"/>
    <col min="15" max="15" width="7.85546875" style="42" customWidth="1"/>
    <col min="16" max="17" width="2.140625" style="42" customWidth="1"/>
    <col min="18" max="18" width="33.140625" style="42" customWidth="1"/>
    <col min="19" max="19" width="11" style="42" customWidth="1"/>
    <col min="20" max="20" width="2.42578125" style="42" customWidth="1"/>
    <col min="21" max="21" width="22.42578125" style="42" customWidth="1"/>
    <col min="22" max="16384" width="10.710937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160</v>
      </c>
      <c r="K4" s="90"/>
      <c r="L4" s="90"/>
      <c r="M4" s="90" t="s">
        <v>57</v>
      </c>
      <c r="N4" s="90"/>
      <c r="O4" s="90" t="s">
        <v>119</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121</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109</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109</v>
      </c>
      <c r="S13" s="106"/>
    </row>
    <row r="14" spans="1:21" ht="17" thickBot="1">
      <c r="A14" s="106"/>
      <c r="B14" s="107"/>
      <c r="C14" s="103" t="s">
        <v>64</v>
      </c>
      <c r="D14" s="104"/>
      <c r="E14" s="104"/>
      <c r="F14" s="23" t="s">
        <v>2</v>
      </c>
      <c r="H14" s="108">
        <v>0</v>
      </c>
      <c r="I14" s="103"/>
      <c r="J14" s="106"/>
      <c r="K14" s="106"/>
      <c r="L14" s="106"/>
      <c r="M14" s="46"/>
      <c r="N14" s="106"/>
      <c r="O14" s="106"/>
      <c r="P14" s="106"/>
      <c r="Q14" s="106"/>
      <c r="R14" s="158" t="s">
        <v>109</v>
      </c>
      <c r="S14" s="106"/>
    </row>
    <row r="15" spans="1:21">
      <c r="B15" s="45"/>
      <c r="C15" s="51"/>
      <c r="D15" s="104"/>
      <c r="E15" s="104"/>
      <c r="F15" s="47"/>
      <c r="H15" s="54"/>
      <c r="I15" s="49"/>
      <c r="J15" s="49"/>
      <c r="K15" s="49"/>
      <c r="L15" s="49"/>
      <c r="M15" s="46"/>
      <c r="N15" s="46"/>
      <c r="O15" s="46"/>
      <c r="P15" s="46"/>
      <c r="Q15" s="46"/>
      <c r="R15" s="56"/>
    </row>
    <row r="16" spans="1:21">
      <c r="A16" s="106"/>
      <c r="B16" s="107"/>
      <c r="C16" s="34"/>
      <c r="F16" s="34"/>
      <c r="H16" s="11"/>
      <c r="I16" s="121"/>
      <c r="J16" s="121"/>
      <c r="K16" s="121"/>
      <c r="L16" s="120"/>
      <c r="M16" s="46"/>
      <c r="R16" s="55"/>
    </row>
    <row r="17" spans="1:18" ht="17" thickBot="1">
      <c r="A17" s="106"/>
      <c r="B17" s="107"/>
      <c r="C17" s="12" t="s">
        <v>43</v>
      </c>
      <c r="F17" s="12"/>
      <c r="H17" s="11"/>
      <c r="I17" s="11"/>
      <c r="J17" s="11"/>
      <c r="K17" s="11"/>
      <c r="L17" s="120"/>
      <c r="M17" s="46"/>
      <c r="R17" s="102"/>
    </row>
    <row r="18" spans="1:18" ht="17" thickBot="1">
      <c r="A18" s="106"/>
      <c r="B18" s="107"/>
      <c r="C18" s="123" t="s">
        <v>82</v>
      </c>
      <c r="D18" s="117"/>
      <c r="E18" s="117"/>
      <c r="F18" s="123" t="s">
        <v>20</v>
      </c>
      <c r="H18" s="119">
        <f>J18</f>
        <v>10000000</v>
      </c>
      <c r="I18" s="120"/>
      <c r="J18" s="100">
        <f>Notes!F18</f>
        <v>10000000</v>
      </c>
      <c r="K18" s="120"/>
      <c r="L18" s="120"/>
      <c r="M18" s="46"/>
      <c r="R18" s="102"/>
    </row>
    <row r="19" spans="1:18" ht="17" thickBot="1">
      <c r="A19" s="106"/>
      <c r="B19" s="107"/>
      <c r="C19" s="123" t="s">
        <v>83</v>
      </c>
      <c r="F19" s="125" t="s">
        <v>51</v>
      </c>
      <c r="H19" s="119">
        <f>J19</f>
        <v>126000</v>
      </c>
      <c r="J19" s="100">
        <f>Notes!$F$41</f>
        <v>126000</v>
      </c>
      <c r="L19" s="120"/>
      <c r="M19" s="46"/>
      <c r="R19" s="171" t="s">
        <v>161</v>
      </c>
    </row>
    <row r="20" spans="1:18" ht="17" thickBot="1">
      <c r="A20" s="106"/>
      <c r="B20" s="107"/>
      <c r="C20" s="123" t="s">
        <v>84</v>
      </c>
      <c r="F20" s="125" t="s">
        <v>20</v>
      </c>
      <c r="H20" s="155">
        <f>M20</f>
        <v>0</v>
      </c>
      <c r="J20" s="100">
        <v>0</v>
      </c>
      <c r="L20" s="120"/>
      <c r="M20" s="46"/>
      <c r="R20" s="128"/>
    </row>
    <row r="21" spans="1:18" ht="17" thickBot="1">
      <c r="A21" s="106"/>
      <c r="B21" s="107"/>
      <c r="C21" s="123" t="s">
        <v>84</v>
      </c>
      <c r="F21" s="118" t="s">
        <v>53</v>
      </c>
      <c r="H21" s="155">
        <f>J21</f>
        <v>0</v>
      </c>
      <c r="J21" s="100">
        <v>0</v>
      </c>
      <c r="L21" s="112"/>
      <c r="M21" s="46"/>
      <c r="R21" s="128"/>
    </row>
    <row r="22" spans="1:18" ht="17" thickBot="1">
      <c r="A22" s="106"/>
      <c r="B22" s="107"/>
      <c r="C22" s="123" t="s">
        <v>84</v>
      </c>
      <c r="F22" s="118" t="s">
        <v>65</v>
      </c>
      <c r="H22" s="155">
        <f>J22</f>
        <v>0</v>
      </c>
      <c r="J22" s="100">
        <f>Notes!$F$42</f>
        <v>0</v>
      </c>
      <c r="L22" s="112"/>
      <c r="M22" s="46"/>
      <c r="R22" s="128"/>
    </row>
    <row r="23" spans="1:18" ht="17" thickBot="1">
      <c r="A23" s="106"/>
      <c r="B23" s="107"/>
      <c r="C23" s="137" t="s">
        <v>94</v>
      </c>
      <c r="F23" s="137" t="s">
        <v>20</v>
      </c>
      <c r="H23" s="124">
        <f>0</f>
        <v>0</v>
      </c>
      <c r="I23" s="112"/>
      <c r="J23" s="112"/>
      <c r="K23" s="112"/>
      <c r="L23" s="112"/>
      <c r="R23" s="142" t="s">
        <v>105</v>
      </c>
    </row>
    <row r="24" spans="1:18" ht="17" thickBot="1">
      <c r="A24" s="106"/>
      <c r="B24" s="107"/>
      <c r="C24" s="137" t="s">
        <v>96</v>
      </c>
      <c r="F24" s="137" t="s">
        <v>20</v>
      </c>
      <c r="H24" s="124">
        <f>J24</f>
        <v>0</v>
      </c>
      <c r="I24" s="112"/>
      <c r="J24" s="100">
        <v>0</v>
      </c>
      <c r="K24" s="112"/>
      <c r="L24" s="112"/>
      <c r="R24" s="174" t="s">
        <v>167</v>
      </c>
    </row>
    <row r="25" spans="1:18" ht="17" thickBot="1">
      <c r="A25" s="106"/>
      <c r="B25" s="107"/>
      <c r="C25" s="137" t="s">
        <v>101</v>
      </c>
      <c r="F25" s="137" t="s">
        <v>20</v>
      </c>
      <c r="H25" s="152">
        <f>J25</f>
        <v>0</v>
      </c>
      <c r="I25" s="112"/>
      <c r="J25" s="100">
        <f>Notes!F47</f>
        <v>0</v>
      </c>
      <c r="K25" s="112"/>
      <c r="L25" s="112"/>
      <c r="R25" s="174" t="s">
        <v>167</v>
      </c>
    </row>
    <row r="26" spans="1:18" ht="17" thickBot="1">
      <c r="A26" s="106"/>
      <c r="B26" s="107"/>
      <c r="C26" s="139" t="s">
        <v>99</v>
      </c>
      <c r="F26" s="137" t="s">
        <v>92</v>
      </c>
      <c r="H26" s="124">
        <f>0</f>
        <v>0</v>
      </c>
      <c r="I26" s="112"/>
      <c r="J26" s="112"/>
      <c r="K26" s="112"/>
      <c r="L26" s="112"/>
      <c r="R26" s="142" t="s">
        <v>105</v>
      </c>
    </row>
    <row r="27" spans="1:18" ht="17" thickBot="1">
      <c r="A27" s="106"/>
      <c r="B27" s="107"/>
      <c r="C27" s="137" t="s">
        <v>102</v>
      </c>
      <c r="F27" s="137" t="s">
        <v>51</v>
      </c>
      <c r="H27" s="124">
        <f>0</f>
        <v>0</v>
      </c>
      <c r="I27" s="112"/>
      <c r="J27" s="112"/>
      <c r="K27" s="112"/>
      <c r="L27" s="112"/>
      <c r="R27" s="142" t="s">
        <v>105</v>
      </c>
    </row>
    <row r="28" spans="1:18" ht="17" thickBot="1">
      <c r="A28" s="106"/>
      <c r="B28" s="107"/>
      <c r="C28" s="137" t="s">
        <v>103</v>
      </c>
      <c r="F28" s="137" t="s">
        <v>51</v>
      </c>
      <c r="H28" s="153">
        <f>H19+H27</f>
        <v>126000</v>
      </c>
      <c r="I28" s="112"/>
      <c r="J28" s="112"/>
      <c r="K28" s="112"/>
      <c r="L28" s="112"/>
      <c r="R28" s="141"/>
    </row>
    <row r="29" spans="1:18">
      <c r="B29" s="45"/>
      <c r="R29" s="48"/>
    </row>
    <row r="30" spans="1:18" ht="17" thickBot="1">
      <c r="A30" s="106"/>
      <c r="B30" s="107"/>
      <c r="C30" s="34" t="s">
        <v>5</v>
      </c>
      <c r="F30" s="34"/>
      <c r="H30" s="10"/>
      <c r="I30" s="11"/>
      <c r="J30" s="11"/>
      <c r="K30" s="11"/>
      <c r="L30" s="11"/>
      <c r="M30" s="46"/>
      <c r="N30" s="46"/>
      <c r="O30" s="46"/>
      <c r="P30" s="46"/>
      <c r="Q30" s="46"/>
      <c r="R30" s="56"/>
    </row>
    <row r="31" spans="1:18" ht="17" thickBot="1">
      <c r="A31" s="106"/>
      <c r="B31" s="107"/>
      <c r="C31" s="122" t="s">
        <v>3</v>
      </c>
      <c r="F31" s="118" t="s">
        <v>1</v>
      </c>
      <c r="H31" s="119">
        <f>J31</f>
        <v>25</v>
      </c>
      <c r="I31" s="120"/>
      <c r="J31" s="119">
        <f>Notes!F10</f>
        <v>25</v>
      </c>
      <c r="K31" s="120"/>
      <c r="L31" s="121"/>
      <c r="M31" s="148"/>
      <c r="N31" s="46"/>
      <c r="O31" s="46"/>
      <c r="P31" s="46"/>
      <c r="Q31" s="46"/>
      <c r="R31" s="128"/>
    </row>
    <row r="32" spans="1:18" ht="17" thickBot="1">
      <c r="A32" s="106"/>
      <c r="B32" s="107"/>
      <c r="C32" s="104" t="s">
        <v>81</v>
      </c>
      <c r="F32" s="118" t="s">
        <v>1</v>
      </c>
      <c r="H32" s="157">
        <f>M32</f>
        <v>1</v>
      </c>
      <c r="I32" s="121"/>
      <c r="J32" s="121"/>
      <c r="K32" s="121"/>
      <c r="L32" s="121"/>
      <c r="M32" s="148">
        <f>Notes!E144</f>
        <v>1</v>
      </c>
      <c r="N32" s="46"/>
      <c r="O32" s="46"/>
      <c r="P32" s="46"/>
      <c r="Q32" s="46"/>
      <c r="R32" s="128"/>
    </row>
    <row r="33" spans="1:18" ht="17" thickBot="1">
      <c r="A33" s="106"/>
      <c r="B33" s="107"/>
      <c r="C33" s="117" t="s">
        <v>80</v>
      </c>
      <c r="F33" s="118" t="s">
        <v>71</v>
      </c>
      <c r="H33" s="162">
        <f>O33</f>
        <v>2.3814399999999999E-2</v>
      </c>
      <c r="I33" s="121"/>
      <c r="J33" s="121"/>
      <c r="K33" s="121"/>
      <c r="L33" s="11"/>
      <c r="M33" s="46"/>
      <c r="N33" s="46"/>
      <c r="O33" s="148">
        <f>Notes!F105</f>
        <v>2.3814399999999999E-2</v>
      </c>
      <c r="P33" s="46"/>
      <c r="Q33" s="46"/>
      <c r="R33" s="56"/>
    </row>
    <row r="34" spans="1:18" ht="17" thickBot="1">
      <c r="A34" s="106"/>
      <c r="B34" s="107"/>
      <c r="C34" s="98" t="s">
        <v>21</v>
      </c>
      <c r="F34" s="12"/>
      <c r="H34" s="52">
        <v>0</v>
      </c>
      <c r="O34" s="112"/>
      <c r="R34" s="141"/>
    </row>
    <row r="35" spans="1:18" ht="17" thickBot="1">
      <c r="A35" s="106"/>
      <c r="B35" s="107"/>
      <c r="C35" s="103" t="s">
        <v>75</v>
      </c>
      <c r="H35" s="110">
        <v>0</v>
      </c>
      <c r="R35" s="156" t="s">
        <v>109</v>
      </c>
    </row>
    <row r="36" spans="1:18" ht="17" thickBot="1">
      <c r="A36" s="106"/>
      <c r="B36" s="107"/>
      <c r="C36" s="103" t="s">
        <v>76</v>
      </c>
      <c r="H36" s="110">
        <v>0</v>
      </c>
      <c r="R36" s="156" t="s">
        <v>109</v>
      </c>
    </row>
    <row r="37" spans="1:18" ht="17" thickBot="1">
      <c r="A37" s="106"/>
      <c r="B37" s="107"/>
      <c r="C37" s="103" t="s">
        <v>77</v>
      </c>
      <c r="H37" s="110">
        <v>0</v>
      </c>
      <c r="R37" s="156" t="s">
        <v>109</v>
      </c>
    </row>
    <row r="38" spans="1:18" ht="17" thickBot="1">
      <c r="A38" s="106"/>
      <c r="B38" s="107"/>
      <c r="C38" s="103" t="s">
        <v>78</v>
      </c>
      <c r="H38" s="110">
        <v>0</v>
      </c>
      <c r="R38" s="156" t="s">
        <v>109</v>
      </c>
    </row>
    <row r="39" spans="1:18" ht="17" thickBot="1">
      <c r="A39" s="106"/>
      <c r="B39" s="107"/>
      <c r="C39" s="103" t="s">
        <v>79</v>
      </c>
      <c r="H39" s="110">
        <v>0</v>
      </c>
      <c r="R39" s="156" t="s">
        <v>109</v>
      </c>
    </row>
    <row r="40" spans="1:18">
      <c r="A40" s="106"/>
      <c r="B40" s="107"/>
      <c r="R40" s="128"/>
    </row>
    <row r="41" spans="1:18">
      <c r="A41" s="106"/>
      <c r="B41" s="107"/>
    </row>
  </sheetData>
  <phoneticPr fontId="32"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40625" defaultRowHeight="16"/>
  <cols>
    <col min="1" max="1" width="3.42578125" style="58" customWidth="1"/>
    <col min="2" max="2" width="6.42578125" style="58" customWidth="1"/>
    <col min="3" max="3" width="27.85546875" style="58" customWidth="1"/>
    <col min="4" max="4" width="16.140625" style="58" customWidth="1"/>
    <col min="5" max="5" width="10.140625" style="58" customWidth="1"/>
    <col min="6" max="7" width="13.140625" style="58" customWidth="1"/>
    <col min="8" max="8" width="12.42578125" style="62" customWidth="1"/>
    <col min="9" max="9" width="31.42578125" style="62" customWidth="1"/>
    <col min="10" max="10" width="98.42578125" style="58" customWidth="1"/>
    <col min="11" max="16384" width="33.1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158</v>
      </c>
      <c r="F7" s="58">
        <v>2016</v>
      </c>
      <c r="G7" s="58">
        <v>2015</v>
      </c>
      <c r="J7" s="58" t="s">
        <v>159</v>
      </c>
    </row>
    <row r="8" spans="2:10">
      <c r="B8" s="61"/>
      <c r="C8" s="126" t="s">
        <v>85</v>
      </c>
    </row>
    <row r="9" spans="2:10">
      <c r="B9" s="61"/>
      <c r="C9" s="127" t="s">
        <v>59</v>
      </c>
    </row>
    <row r="10" spans="2:10">
      <c r="B10" s="61"/>
      <c r="C10" s="150" t="s">
        <v>90</v>
      </c>
    </row>
    <row r="11" spans="2:10">
      <c r="B11" s="61"/>
      <c r="C11" s="126" t="s">
        <v>86</v>
      </c>
    </row>
    <row r="12" spans="2:10">
      <c r="B12" s="61"/>
    </row>
    <row r="13" spans="2:10">
      <c r="B13" s="61"/>
      <c r="C13" s="150" t="s">
        <v>60</v>
      </c>
      <c r="D13" s="150" t="s">
        <v>110</v>
      </c>
      <c r="E13" s="150" t="s">
        <v>117</v>
      </c>
      <c r="F13" s="58">
        <v>2013</v>
      </c>
      <c r="G13" s="58">
        <v>2013</v>
      </c>
      <c r="H13" s="97">
        <v>42373</v>
      </c>
      <c r="I13" s="62" t="s">
        <v>118</v>
      </c>
    </row>
    <row r="14" spans="2:10">
      <c r="B14" s="61"/>
    </row>
    <row r="15" spans="2:10">
      <c r="B15" s="61"/>
      <c r="C15" s="106" t="s">
        <v>87</v>
      </c>
      <c r="D15" s="106" t="s">
        <v>88</v>
      </c>
      <c r="E15" s="111" t="s">
        <v>52</v>
      </c>
      <c r="F15" s="57">
        <v>2015</v>
      </c>
      <c r="G15" s="57">
        <v>2010</v>
      </c>
      <c r="H15" s="97">
        <v>42349</v>
      </c>
      <c r="I15" s="146" t="s">
        <v>104</v>
      </c>
      <c r="J15" s="57" t="s">
        <v>89</v>
      </c>
    </row>
    <row r="16" spans="2:10">
      <c r="B16" s="61"/>
      <c r="C16" s="170" t="s">
        <v>157</v>
      </c>
    </row>
    <row r="17" spans="2:9">
      <c r="B17" s="61"/>
    </row>
    <row r="18" spans="2:9">
      <c r="B18" s="61"/>
    </row>
    <row r="19" spans="2:9">
      <c r="B19" s="61"/>
      <c r="C19" s="150" t="s">
        <v>70</v>
      </c>
      <c r="D19" s="150" t="s">
        <v>119</v>
      </c>
      <c r="F19" s="58">
        <v>2017</v>
      </c>
      <c r="G19" s="58">
        <v>2017</v>
      </c>
      <c r="H19" s="97"/>
      <c r="I19" s="62" t="s">
        <v>156</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2"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workbookViewId="0">
      <selection activeCell="E20" sqref="E20:G25"/>
    </sheetView>
  </sheetViews>
  <sheetFormatPr baseColWidth="10" defaultColWidth="10.7109375" defaultRowHeight="16"/>
  <cols>
    <col min="1" max="2" width="3.42578125" style="66" customWidth="1"/>
    <col min="3" max="3" width="9.42578125" style="66" customWidth="1"/>
    <col min="4" max="4" width="4" style="66" customWidth="1"/>
    <col min="5" max="5" width="54.140625" style="66" customWidth="1"/>
    <col min="6" max="6" width="10.140625" style="66" customWidth="1"/>
    <col min="7" max="7" width="19" style="66" customWidth="1"/>
    <col min="8" max="13" width="10.7109375" style="66"/>
    <col min="14" max="14" width="7.140625" style="66" customWidth="1"/>
    <col min="15" max="16384" width="10.710937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126</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121</v>
      </c>
      <c r="F12" s="73">
        <v>10</v>
      </c>
      <c r="G12" s="73" t="s">
        <v>58</v>
      </c>
      <c r="H12" s="73"/>
      <c r="I12" s="73"/>
      <c r="J12" s="73"/>
      <c r="K12" s="73"/>
      <c r="L12" s="73"/>
      <c r="M12" s="73"/>
      <c r="N12" s="73"/>
      <c r="O12" s="73"/>
    </row>
    <row r="13" spans="1:15">
      <c r="B13" s="72"/>
      <c r="D13" s="73"/>
      <c r="E13" s="73" t="s">
        <v>86</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127</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128</v>
      </c>
      <c r="F17" s="73">
        <v>1000</v>
      </c>
      <c r="G17" s="73" t="s">
        <v>107</v>
      </c>
      <c r="H17" s="73"/>
      <c r="I17" s="73"/>
      <c r="J17" s="73"/>
      <c r="K17" s="73"/>
      <c r="L17" s="73"/>
      <c r="M17" s="73"/>
      <c r="N17" s="73"/>
      <c r="O17" s="73"/>
    </row>
    <row r="18" spans="2:15">
      <c r="B18" s="72"/>
      <c r="D18" s="73"/>
      <c r="F18" s="66">
        <f>F17*F12*1000</f>
        <v>10000000</v>
      </c>
      <c r="G18" s="66" t="s">
        <v>130</v>
      </c>
      <c r="H18" s="73"/>
      <c r="I18" s="73"/>
      <c r="J18" s="73"/>
      <c r="K18" s="73"/>
      <c r="L18" s="73"/>
      <c r="M18" s="73"/>
      <c r="N18" s="73"/>
      <c r="O18" s="73"/>
    </row>
    <row r="19" spans="2:15">
      <c r="B19" s="72"/>
      <c r="D19" s="73"/>
      <c r="H19" s="73"/>
      <c r="I19" s="73"/>
      <c r="J19" s="73"/>
      <c r="K19" s="73"/>
      <c r="L19" s="73"/>
      <c r="M19" s="73"/>
      <c r="N19" s="73"/>
      <c r="O19" s="73"/>
    </row>
    <row r="20" spans="2:15">
      <c r="B20" s="72"/>
      <c r="D20" s="73"/>
      <c r="F20" s="166"/>
      <c r="G20" s="73"/>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c r="F22" s="73"/>
      <c r="G22" s="73"/>
      <c r="H22" s="73"/>
      <c r="I22" s="73"/>
      <c r="J22" s="73"/>
      <c r="K22" s="73"/>
      <c r="L22" s="73"/>
      <c r="M22" s="73"/>
      <c r="N22" s="73"/>
      <c r="O22" s="73"/>
    </row>
    <row r="23" spans="2:15">
      <c r="B23" s="72"/>
      <c r="D23" s="73"/>
      <c r="E23" s="73"/>
      <c r="F23" s="73"/>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143</v>
      </c>
      <c r="F26" s="167">
        <v>1.4999999999999999E-2</v>
      </c>
      <c r="G26" s="73" t="s">
        <v>131</v>
      </c>
      <c r="H26" s="73"/>
      <c r="I26" s="73"/>
      <c r="J26" s="73"/>
      <c r="K26" s="73"/>
      <c r="L26" s="73"/>
      <c r="M26" s="73"/>
      <c r="N26" s="73"/>
      <c r="O26" s="73"/>
    </row>
    <row r="27" spans="2:15">
      <c r="B27" s="72"/>
      <c r="D27" s="73"/>
      <c r="F27" s="73">
        <f>F18/F10</f>
        <v>400000</v>
      </c>
      <c r="G27" s="73" t="s">
        <v>132</v>
      </c>
      <c r="H27" s="73"/>
      <c r="I27" s="73"/>
      <c r="J27" s="73"/>
      <c r="K27" s="73"/>
      <c r="L27" s="73"/>
      <c r="M27" s="73"/>
      <c r="N27" s="73"/>
      <c r="O27" s="73"/>
    </row>
    <row r="28" spans="2:15">
      <c r="B28" s="72"/>
      <c r="D28" s="73"/>
      <c r="E28" s="73" t="s">
        <v>144</v>
      </c>
      <c r="F28" s="73">
        <f>F26*F27</f>
        <v>6000</v>
      </c>
      <c r="G28" s="73" t="s">
        <v>133</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134</v>
      </c>
      <c r="F30" s="166">
        <v>0.3</v>
      </c>
      <c r="G30" s="73" t="s">
        <v>129</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135</v>
      </c>
      <c r="F33" s="73">
        <v>4800</v>
      </c>
      <c r="G33" s="73" t="s">
        <v>138</v>
      </c>
      <c r="H33" s="159" t="s">
        <v>145</v>
      </c>
      <c r="I33" s="73"/>
      <c r="J33" s="73"/>
      <c r="K33" s="73"/>
      <c r="L33" s="73"/>
      <c r="M33" s="73"/>
      <c r="N33" s="73"/>
      <c r="O33" s="73"/>
    </row>
    <row r="34" spans="2:15">
      <c r="B34" s="72"/>
      <c r="D34" s="73"/>
      <c r="E34" s="66" t="s">
        <v>136</v>
      </c>
      <c r="F34" s="73">
        <v>60000</v>
      </c>
      <c r="G34" s="73" t="s">
        <v>137</v>
      </c>
      <c r="H34" s="73"/>
      <c r="I34" s="73"/>
      <c r="J34" s="73"/>
      <c r="K34" s="73"/>
      <c r="L34" s="73"/>
      <c r="M34" s="73"/>
      <c r="N34" s="73"/>
      <c r="O34" s="73"/>
    </row>
    <row r="35" spans="2:15">
      <c r="B35" s="72"/>
      <c r="D35" s="73"/>
      <c r="E35" s="66" t="s">
        <v>146</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139</v>
      </c>
      <c r="F37" s="73">
        <f>(F10/F35)-1</f>
        <v>1</v>
      </c>
      <c r="G37" s="73" t="s">
        <v>140</v>
      </c>
      <c r="H37" s="73"/>
      <c r="I37" s="73"/>
      <c r="J37" s="73"/>
      <c r="K37" s="73"/>
      <c r="L37" s="73"/>
      <c r="M37" s="73"/>
      <c r="N37" s="73"/>
      <c r="O37" s="73"/>
    </row>
    <row r="38" spans="2:15">
      <c r="B38" s="72"/>
      <c r="D38" s="73"/>
      <c r="E38" s="73" t="s">
        <v>141</v>
      </c>
      <c r="F38" s="73">
        <f>F37*F31</f>
        <v>3000000</v>
      </c>
      <c r="G38" s="73"/>
      <c r="H38" s="73"/>
      <c r="I38" s="73"/>
      <c r="J38" s="73"/>
      <c r="K38" s="73"/>
      <c r="L38" s="73"/>
      <c r="M38" s="73"/>
      <c r="N38" s="73"/>
      <c r="O38" s="73"/>
    </row>
    <row r="39" spans="2:15">
      <c r="B39" s="72"/>
      <c r="D39" s="73"/>
      <c r="E39" s="73" t="s">
        <v>142</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124</v>
      </c>
      <c r="F42" s="168">
        <v>0</v>
      </c>
      <c r="G42" s="184" t="s">
        <v>147</v>
      </c>
      <c r="H42" s="184"/>
      <c r="I42" s="184"/>
      <c r="J42" s="184"/>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66</v>
      </c>
      <c r="F45" s="166">
        <v>0.08</v>
      </c>
      <c r="G45" s="73"/>
      <c r="H45" s="73"/>
      <c r="I45" s="73"/>
      <c r="J45" s="73"/>
      <c r="K45" s="73"/>
      <c r="L45" s="73"/>
      <c r="M45" s="73"/>
      <c r="N45" s="73"/>
      <c r="O45" s="73"/>
    </row>
    <row r="46" spans="2:15">
      <c r="B46" s="72"/>
      <c r="D46" s="73"/>
      <c r="F46" s="73"/>
      <c r="G46" s="73"/>
      <c r="H46" s="73"/>
      <c r="I46" s="73"/>
      <c r="J46" s="73"/>
      <c r="K46" s="73"/>
      <c r="L46" s="73"/>
      <c r="M46" s="73"/>
      <c r="N46" s="73"/>
      <c r="O46" s="73"/>
    </row>
    <row r="47" spans="2:15">
      <c r="B47" s="72"/>
      <c r="D47" s="73"/>
      <c r="E47" s="66" t="s">
        <v>165</v>
      </c>
      <c r="F47" s="73">
        <v>0</v>
      </c>
      <c r="G47" s="73" t="s">
        <v>166</v>
      </c>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148</v>
      </c>
      <c r="F64" s="73"/>
      <c r="G64" s="73"/>
      <c r="H64" s="73"/>
      <c r="I64" s="73"/>
      <c r="J64" s="73"/>
      <c r="K64" s="73"/>
      <c r="L64" s="73"/>
      <c r="M64" s="73"/>
      <c r="N64" s="73"/>
      <c r="O64" s="73"/>
    </row>
    <row r="65" spans="2:15">
      <c r="B65" s="72"/>
      <c r="D65" s="73"/>
      <c r="E65" s="73" t="s">
        <v>149</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119</v>
      </c>
      <c r="D100" s="73"/>
      <c r="F100" s="66">
        <v>40</v>
      </c>
      <c r="G100" s="66" t="s">
        <v>150</v>
      </c>
      <c r="H100" s="66" t="s">
        <v>151</v>
      </c>
      <c r="I100" s="73"/>
      <c r="J100" s="73"/>
      <c r="K100" s="73"/>
      <c r="L100" s="73"/>
      <c r="M100" s="73"/>
      <c r="N100" s="73"/>
      <c r="O100" s="73"/>
    </row>
    <row r="101" spans="2:15">
      <c r="B101" s="72"/>
      <c r="C101" s="73"/>
      <c r="D101" s="73"/>
      <c r="F101" s="66">
        <v>0.5</v>
      </c>
      <c r="G101" s="66" t="s">
        <v>58</v>
      </c>
      <c r="H101" s="66" t="s">
        <v>152</v>
      </c>
      <c r="I101" s="73"/>
      <c r="J101" s="73"/>
      <c r="K101" s="73"/>
      <c r="L101" s="73"/>
      <c r="M101" s="73"/>
      <c r="N101" s="73"/>
      <c r="O101" s="73"/>
    </row>
    <row r="102" spans="2:15">
      <c r="B102" s="72"/>
      <c r="C102" s="73"/>
      <c r="F102" s="66">
        <f>12.2*2.44</f>
        <v>29.767999999999997</v>
      </c>
      <c r="G102" s="66" t="s">
        <v>154</v>
      </c>
      <c r="H102" s="66" t="s">
        <v>155</v>
      </c>
      <c r="I102" s="73"/>
      <c r="J102" s="73"/>
      <c r="K102" s="73"/>
      <c r="L102" s="73"/>
      <c r="M102" s="73"/>
      <c r="N102" s="73"/>
      <c r="O102" s="73"/>
    </row>
    <row r="103" spans="2:15">
      <c r="B103" s="72"/>
      <c r="F103" s="66">
        <f>F100*(F12/F101)</f>
        <v>800</v>
      </c>
      <c r="G103" s="66" t="s">
        <v>153</v>
      </c>
      <c r="H103" s="169">
        <f>F12</f>
        <v>10</v>
      </c>
      <c r="I103" s="73" t="s">
        <v>58</v>
      </c>
      <c r="J103" s="73"/>
      <c r="K103" s="73"/>
      <c r="L103" s="73"/>
      <c r="M103" s="73"/>
      <c r="N103" s="73"/>
      <c r="O103" s="73"/>
    </row>
    <row r="104" spans="2:15">
      <c r="B104" s="72"/>
      <c r="F104" s="66">
        <f>F103*F102</f>
        <v>23814.399999999998</v>
      </c>
      <c r="G104" s="66" t="s">
        <v>154</v>
      </c>
      <c r="I104" s="73"/>
      <c r="J104" s="73"/>
      <c r="K104" s="73"/>
      <c r="L104" s="73"/>
      <c r="M104" s="73"/>
      <c r="N104" s="73"/>
      <c r="O104" s="73"/>
    </row>
    <row r="105" spans="2:15">
      <c r="B105" s="72"/>
      <c r="E105" s="66" t="s">
        <v>70</v>
      </c>
      <c r="F105" s="66">
        <f>F104/1000000</f>
        <v>2.3814399999999999E-2</v>
      </c>
      <c r="G105" s="66" t="s">
        <v>71</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106</v>
      </c>
      <c r="K127" s="73"/>
      <c r="L127" s="73"/>
      <c r="M127" s="73"/>
      <c r="N127" s="73"/>
      <c r="O127" s="73"/>
    </row>
    <row r="128" spans="2:15">
      <c r="B128" s="72"/>
      <c r="F128" s="66">
        <v>8585</v>
      </c>
      <c r="G128" s="66" t="s">
        <v>108</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116</v>
      </c>
    </row>
    <row r="140" spans="1:15">
      <c r="A140" s="144"/>
      <c r="B140" s="145"/>
      <c r="C140" s="154" t="s">
        <v>120</v>
      </c>
    </row>
    <row r="141" spans="1:15">
      <c r="A141" s="144"/>
      <c r="B141" s="145"/>
    </row>
    <row r="142" spans="1:15">
      <c r="A142" s="144"/>
      <c r="B142" s="145"/>
    </row>
    <row r="143" spans="1:15">
      <c r="A143" s="144"/>
      <c r="B143" s="145"/>
    </row>
    <row r="144" spans="1:15">
      <c r="A144" s="144"/>
      <c r="B144" s="145"/>
      <c r="E144" s="66">
        <v>1</v>
      </c>
      <c r="F144" s="66" t="s">
        <v>91</v>
      </c>
      <c r="G144" s="66" t="s">
        <v>87</v>
      </c>
      <c r="K144" s="66" t="s">
        <v>111</v>
      </c>
      <c r="L144" s="73" t="s">
        <v>112</v>
      </c>
    </row>
    <row r="145" spans="1:12">
      <c r="A145" s="144"/>
      <c r="B145" s="145"/>
      <c r="L145" s="73" t="s">
        <v>113</v>
      </c>
    </row>
    <row r="146" spans="1:12">
      <c r="A146" s="144"/>
      <c r="B146" s="145"/>
      <c r="L146" s="73" t="s">
        <v>114</v>
      </c>
    </row>
    <row r="147" spans="1:12">
      <c r="A147" s="144"/>
      <c r="B147" s="145"/>
      <c r="L147" s="73" t="s">
        <v>115</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cp:lastPrinted>2016-01-04T14:22:04Z</cp:lastPrinted>
  <dcterms:created xsi:type="dcterms:W3CDTF">2011-10-26T09:05:09Z</dcterms:created>
  <dcterms:modified xsi:type="dcterms:W3CDTF">2020-01-14T09:11:27Z</dcterms:modified>
</cp:coreProperties>
</file>